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počet návratnosti FVE" sheetId="1" state="visible" r:id="rId2"/>
    <sheet name="Vstupy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<sst xmlns="http://schemas.openxmlformats.org/spreadsheetml/2006/main" count="37" uniqueCount="32">
  <si>
    <t xml:space="preserve">Hodnoty ve žlutě podbarvených polích můžete editovat.</t>
  </si>
  <si>
    <t xml:space="preserve">Výpočet návratnosti investice do FVE na bytovém domě</t>
  </si>
  <si>
    <t xml:space="preserve">Výkon FVE</t>
  </si>
  <si>
    <t xml:space="preserve">kWp</t>
  </si>
  <si>
    <t xml:space="preserve">Cena FVE po odečtení dotace</t>
  </si>
  <si>
    <t xml:space="preserve">Kč</t>
  </si>
  <si>
    <t xml:space="preserve">Dlouhodobá cena elektřiny odebrané ze sítě (D02d)</t>
  </si>
  <si>
    <t xml:space="preserve">Kč/kWh</t>
  </si>
  <si>
    <t xml:space="preserve">Dlouhodobá výkupní cena elektřiny z FVE (prodej do sítě)</t>
  </si>
  <si>
    <t xml:space="preserve">Roční produkce FVE</t>
  </si>
  <si>
    <t xml:space="preserve">kWh/rok</t>
  </si>
  <si>
    <t xml:space="preserve">Podíl vlatní spotřeby na vyrobené elektřině</t>
  </si>
  <si>
    <t xml:space="preserve">(obvykle 30 % až 50 %)</t>
  </si>
  <si>
    <t xml:space="preserve">Maximální roční úbytek výkonu FVE</t>
  </si>
  <si>
    <t xml:space="preserve">(max. -0,8 % ročně)</t>
  </si>
  <si>
    <t xml:space="preserve">Předpokládaný budoucí růst ceny elektřiny</t>
  </si>
  <si>
    <t xml:space="preserve">ročně</t>
  </si>
  <si>
    <t xml:space="preserve">Rok
investice</t>
  </si>
  <si>
    <t xml:space="preserve">Úspory</t>
  </si>
  <si>
    <t xml:space="preserve">Tržby</t>
  </si>
  <si>
    <t xml:space="preserve">Celkem</t>
  </si>
  <si>
    <t xml:space="preserve">1. garanční prohlídka</t>
  </si>
  <si>
    <t xml:space="preserve">2. garanční prohlídka</t>
  </si>
  <si>
    <t xml:space="preserve">revize zařízení</t>
  </si>
  <si>
    <t xml:space="preserve">konec záruky na střídače</t>
  </si>
  <si>
    <t xml:space="preserve">konec záruky na panely</t>
  </si>
  <si>
    <t xml:space="preserve">VÝNOSY ZA 25 LET PROVOZU:</t>
  </si>
  <si>
    <t xml:space="preserve">PROSTÁ DOBA NÁVRATNOSTI:</t>
  </si>
  <si>
    <t xml:space="preserve">let</t>
  </si>
  <si>
    <t xml:space="preserve">Podíl vlastní spotřeby</t>
  </si>
  <si>
    <t xml:space="preserve">Ztráta výkonu</t>
  </si>
  <si>
    <t xml:space="preserve">Růst cen elektřiny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</si>
</sst>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#,##0"/>
    <numFmt numFmtId="167" formatCode="0.00"/>
    <numFmt numFmtId="168" formatCode="0\ %"/>
    <numFmt numFmtId="169" formatCode="0.0%"/>
    <numFmt numFmtId="170" formatCode="#,##0&quot; Kč&quot;"/>
    <numFmt numFmtId="171" formatCode="#,##0.0"/>
  </numFmts>
  <fonts count="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238"/>
    </font>
    <font>
      <b val="true"/>
      <sz val="13.5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8F8F8"/>
      </patternFill>
    </fill>
    <fill>
      <patternFill patternType="solid">
        <fgColor rgb="FFF2F2F2"/>
        <bgColor rgb="FFF8F8F8"/>
      </patternFill>
    </fill>
    <fill>
      <patternFill patternType="solid">
        <fgColor rgb="FFF8F8F8"/>
        <bgColor rgb="FFF2F2F2"/>
      </patternFill>
    </fill>
    <fill>
      <patternFill patternType="solid">
        <fgColor rgb="FFDAE3F3"/>
        <bgColor rgb="FFF2F2F2"/>
      </patternFill>
    </fill>
    <fill>
      <patternFill patternType="solid">
        <fgColor rgb="FFF4B183"/>
        <bgColor rgb="FFFF99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ck"/>
      <right style="hair"/>
      <top style="thick"/>
      <bottom style="hair"/>
      <diagonal/>
    </border>
    <border diagonalUp="false" diagonalDown="false">
      <left style="hair"/>
      <right style="hair"/>
      <top style="thick"/>
      <bottom style="hair"/>
      <diagonal/>
    </border>
    <border diagonalUp="false" diagonalDown="false">
      <left style="hair"/>
      <right style="thick"/>
      <top style="thick"/>
      <bottom style="hair"/>
      <diagonal/>
    </border>
    <border diagonalUp="false" diagonalDown="false">
      <left style="thick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ck"/>
      <top style="hair"/>
      <bottom style="hair"/>
      <diagonal/>
    </border>
    <border diagonalUp="false" diagonalDown="false">
      <left style="thick"/>
      <right style="hair"/>
      <top style="hair"/>
      <bottom style="thick"/>
      <diagonal/>
    </border>
    <border diagonalUp="false" diagonalDown="false">
      <left style="hair"/>
      <right style="hair"/>
      <top style="hair"/>
      <bottom style="thick"/>
      <diagonal/>
    </border>
    <border diagonalUp="false" diagonalDown="false">
      <left style="hair"/>
      <right style="thick"/>
      <top style="hair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right" vertical="bottom" textRotation="0" wrapText="false" indent="1" shrinkToFit="false"/>
      <protection locked="true" hidden="true"/>
    </xf>
    <xf numFmtId="164" fontId="0" fillId="0" borderId="0" xfId="0" applyFont="false" applyBorder="false" applyAlignment="true" applyProtection="true">
      <alignment horizontal="left" vertical="bottom" textRotation="0" wrapText="false" indent="1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6" fillId="2" borderId="2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0" fillId="3" borderId="3" xfId="0" applyFont="true" applyBorder="true" applyAlignment="true" applyProtection="true">
      <alignment horizontal="left" vertical="center" textRotation="0" wrapText="false" indent="1" shrinkToFit="false"/>
      <protection locked="true" hidden="true"/>
    </xf>
    <xf numFmtId="164" fontId="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6" fillId="2" borderId="5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0" fillId="3" borderId="6" xfId="0" applyFont="true" applyBorder="true" applyAlignment="true" applyProtection="true">
      <alignment horizontal="left" vertical="center" textRotation="0" wrapText="false" indent="1" shrinkToFit="false"/>
      <protection locked="true" hidden="true"/>
    </xf>
    <xf numFmtId="167" fontId="6" fillId="2" borderId="5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6" fillId="2" borderId="8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0" fillId="3" borderId="9" xfId="0" applyFont="true" applyBorder="true" applyAlignment="true" applyProtection="true">
      <alignment horizontal="left" vertical="center" textRotation="0" wrapText="false" indent="1" shrinkToFit="false"/>
      <protection locked="true" hidden="true"/>
    </xf>
    <xf numFmtId="166" fontId="6" fillId="3" borderId="2" xfId="0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8" fontId="6" fillId="2" borderId="5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9" fontId="6" fillId="2" borderId="5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8" fontId="6" fillId="2" borderId="8" xfId="0" applyFont="true" applyBorder="true" applyAlignment="true" applyProtection="true">
      <alignment horizontal="right" vertical="bottom" textRotation="0" wrapText="false" indent="1" shrinkToFit="false"/>
      <protection locked="false" hidden="false"/>
    </xf>
    <xf numFmtId="164" fontId="0" fillId="0" borderId="9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6" fillId="4" borderId="1" xfId="0" applyFont="true" applyBorder="true" applyAlignment="true" applyProtection="true">
      <alignment horizontal="right" vertical="bottom" textRotation="0" wrapText="true" indent="1" shrinkToFit="false"/>
      <protection locked="true" hidden="true"/>
    </xf>
    <xf numFmtId="164" fontId="6" fillId="4" borderId="2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64" fontId="6" fillId="4" borderId="3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6" fillId="3" borderId="4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70" fontId="0" fillId="3" borderId="5" xfId="0" applyFont="false" applyBorder="true" applyAlignment="true" applyProtection="true">
      <alignment horizontal="right" vertical="bottom" textRotation="0" wrapText="false" indent="1" shrinkToFit="false"/>
      <protection locked="true" hidden="true"/>
    </xf>
    <xf numFmtId="170" fontId="6" fillId="3" borderId="5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64" fontId="6" fillId="5" borderId="4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70" fontId="0" fillId="5" borderId="5" xfId="0" applyFont="false" applyBorder="true" applyAlignment="true" applyProtection="true">
      <alignment horizontal="right" vertical="bottom" textRotation="0" wrapText="false" indent="1" shrinkToFit="false"/>
      <protection locked="true" hidden="true"/>
    </xf>
    <xf numFmtId="170" fontId="6" fillId="5" borderId="5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64" fontId="0" fillId="5" borderId="6" xfId="0" applyFont="false" applyBorder="true" applyAlignment="true" applyProtection="true">
      <alignment horizontal="left" vertical="bottom" textRotation="0" wrapText="false" indent="1" shrinkToFit="false"/>
      <protection locked="true" hidden="true"/>
    </xf>
    <xf numFmtId="164" fontId="0" fillId="3" borderId="6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7" fillId="6" borderId="4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66" fontId="7" fillId="7" borderId="5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64" fontId="7" fillId="6" borderId="6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7" fillId="6" borderId="7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71" fontId="7" fillId="7" borderId="8" xfId="0" applyFont="true" applyBorder="true" applyAlignment="true" applyProtection="true">
      <alignment horizontal="right" vertical="bottom" textRotation="0" wrapText="false" indent="1" shrinkToFit="false"/>
      <protection locked="true" hidden="true"/>
    </xf>
    <xf numFmtId="164" fontId="7" fillId="6" borderId="9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F2F2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60546875" defaultRowHeight="15" zeroHeight="false" outlineLevelRow="0" outlineLevelCol="0"/>
  <cols>
    <col collapsed="false" customWidth="true" hidden="false" outlineLevel="0" max="2" min="2" style="0" width="15.88"/>
    <col collapsed="false" customWidth="true" hidden="false" outlineLevel="0" max="4" min="3" style="0" width="17.86"/>
    <col collapsed="false" customWidth="true" hidden="false" outlineLevel="0" max="5" min="5" style="1" width="17.86"/>
    <col collapsed="false" customWidth="true" hidden="false" outlineLevel="0" max="6" min="6" style="2" width="24"/>
  </cols>
  <sheetData>
    <row r="2" customFormat="false" ht="15" hidden="false" customHeight="false" outlineLevel="0" collapsed="false">
      <c r="B2" s="3" t="s">
        <v>0</v>
      </c>
      <c r="C2" s="3"/>
      <c r="D2" s="3"/>
      <c r="E2" s="4"/>
      <c r="F2" s="5"/>
    </row>
    <row r="3" customFormat="false" ht="15" hidden="false" customHeight="false" outlineLevel="0" collapsed="false">
      <c r="B3" s="6"/>
      <c r="C3" s="6"/>
      <c r="D3" s="6"/>
      <c r="E3" s="4"/>
      <c r="F3" s="5"/>
    </row>
    <row r="4" customFormat="false" ht="27" hidden="false" customHeight="false" outlineLevel="0" collapsed="false">
      <c r="B4" s="7" t="s">
        <v>1</v>
      </c>
      <c r="C4" s="8"/>
      <c r="D4" s="8"/>
      <c r="E4" s="4"/>
      <c r="F4" s="5"/>
    </row>
    <row r="5" customFormat="false" ht="20.1" hidden="false" customHeight="true" outlineLevel="0" collapsed="false">
      <c r="B5" s="9" t="s">
        <v>2</v>
      </c>
      <c r="C5" s="9"/>
      <c r="D5" s="9"/>
      <c r="E5" s="10" t="n">
        <v>19.2</v>
      </c>
      <c r="F5" s="11" t="s">
        <v>3</v>
      </c>
    </row>
    <row r="6" customFormat="false" ht="20.1" hidden="false" customHeight="true" outlineLevel="0" collapsed="false">
      <c r="B6" s="12" t="s">
        <v>4</v>
      </c>
      <c r="C6" s="12"/>
      <c r="D6" s="12"/>
      <c r="E6" s="13" t="n">
        <v>612300</v>
      </c>
      <c r="F6" s="14" t="s">
        <v>5</v>
      </c>
    </row>
    <row r="7" customFormat="false" ht="20.1" hidden="false" customHeight="true" outlineLevel="0" collapsed="false">
      <c r="B7" s="12" t="s">
        <v>6</v>
      </c>
      <c r="C7" s="12"/>
      <c r="D7" s="12"/>
      <c r="E7" s="15" t="n">
        <v>6</v>
      </c>
      <c r="F7" s="14" t="s">
        <v>7</v>
      </c>
    </row>
    <row r="8" customFormat="false" ht="20.1" hidden="false" customHeight="true" outlineLevel="0" collapsed="false">
      <c r="B8" s="16" t="s">
        <v>8</v>
      </c>
      <c r="C8" s="16"/>
      <c r="D8" s="16"/>
      <c r="E8" s="17" t="n">
        <v>2.8</v>
      </c>
      <c r="F8" s="18" t="s">
        <v>7</v>
      </c>
    </row>
    <row r="9" customFormat="false" ht="16.5" hidden="false" customHeight="false" outlineLevel="0" collapsed="false">
      <c r="B9" s="6"/>
      <c r="C9" s="6"/>
      <c r="D9" s="6"/>
      <c r="E9" s="4"/>
      <c r="F9" s="5"/>
    </row>
    <row r="10" customFormat="false" ht="20.1" hidden="false" customHeight="true" outlineLevel="0" collapsed="false">
      <c r="B10" s="9" t="s">
        <v>9</v>
      </c>
      <c r="C10" s="9"/>
      <c r="D10" s="9"/>
      <c r="E10" s="19" t="n">
        <f aca="false">E5*980</f>
        <v>18816</v>
      </c>
      <c r="F10" s="11" t="s">
        <v>10</v>
      </c>
    </row>
    <row r="11" customFormat="false" ht="20.1" hidden="false" customHeight="true" outlineLevel="0" collapsed="false">
      <c r="B11" s="12" t="s">
        <v>11</v>
      </c>
      <c r="C11" s="12"/>
      <c r="D11" s="12"/>
      <c r="E11" s="20" t="n">
        <v>0.3</v>
      </c>
      <c r="F11" s="14" t="s">
        <v>12</v>
      </c>
    </row>
    <row r="12" customFormat="false" ht="20.1" hidden="false" customHeight="true" outlineLevel="0" collapsed="false">
      <c r="B12" s="12" t="s">
        <v>13</v>
      </c>
      <c r="C12" s="12"/>
      <c r="D12" s="12"/>
      <c r="E12" s="21" t="n">
        <v>-0.008</v>
      </c>
      <c r="F12" s="14" t="s">
        <v>14</v>
      </c>
    </row>
    <row r="13" customFormat="false" ht="20.1" hidden="false" customHeight="true" outlineLevel="0" collapsed="false">
      <c r="B13" s="16" t="s">
        <v>15</v>
      </c>
      <c r="C13" s="16"/>
      <c r="D13" s="16"/>
      <c r="E13" s="22" t="n">
        <v>0.02</v>
      </c>
      <c r="F13" s="23" t="s">
        <v>16</v>
      </c>
    </row>
    <row r="14" customFormat="false" ht="16.5" hidden="false" customHeight="false" outlineLevel="0" collapsed="false">
      <c r="B14" s="6"/>
      <c r="C14" s="6"/>
      <c r="D14" s="6"/>
      <c r="E14" s="4"/>
      <c r="F14" s="5"/>
    </row>
    <row r="15" customFormat="false" ht="36" hidden="false" customHeight="true" outlineLevel="0" collapsed="false">
      <c r="B15" s="24" t="s">
        <v>17</v>
      </c>
      <c r="C15" s="25" t="s">
        <v>18</v>
      </c>
      <c r="D15" s="25" t="s">
        <v>19</v>
      </c>
      <c r="E15" s="25" t="s">
        <v>20</v>
      </c>
      <c r="F15" s="26"/>
    </row>
    <row r="16" customFormat="false" ht="15" hidden="false" customHeight="false" outlineLevel="0" collapsed="false">
      <c r="B16" s="27" t="n">
        <v>1</v>
      </c>
      <c r="C16" s="28" t="n">
        <f aca="false">$E$10*$E$11*$E$7*(1+$E$12+$E$13)^(B16-1)</f>
        <v>33868.8</v>
      </c>
      <c r="D16" s="28" t="n">
        <f aca="false">$E$10*(1-$E$11)*$E$8*(1+$E$12+$E$13)^(B16-1)</f>
        <v>36879.36</v>
      </c>
      <c r="E16" s="29" t="n">
        <f aca="false">C16+D16</f>
        <v>70748.16</v>
      </c>
      <c r="F16" s="14" t="s">
        <v>21</v>
      </c>
    </row>
    <row r="17" customFormat="false" ht="15" hidden="false" customHeight="false" outlineLevel="0" collapsed="false">
      <c r="B17" s="30" t="n">
        <v>2</v>
      </c>
      <c r="C17" s="31" t="n">
        <f aca="false">$E$10*$E$11*$E$7*(1+$E$12+$E$13)^(B17-1)</f>
        <v>34275.2256</v>
      </c>
      <c r="D17" s="31" t="n">
        <f aca="false">$E$10*(1-$E$11)*$E$8*(1+$E$12+$E$13)^(B17-1)</f>
        <v>37321.91232</v>
      </c>
      <c r="E17" s="32" t="n">
        <f aca="false">C17+D17</f>
        <v>71597.13792</v>
      </c>
      <c r="F17" s="33"/>
    </row>
    <row r="18" customFormat="false" ht="15" hidden="false" customHeight="false" outlineLevel="0" collapsed="false">
      <c r="B18" s="27" t="n">
        <v>3</v>
      </c>
      <c r="C18" s="28" t="n">
        <f aca="false">$E$10*$E$11*$E$7*(1+$E$12+$E$13)^(B18-1)</f>
        <v>34686.5283072</v>
      </c>
      <c r="D18" s="28" t="n">
        <f aca="false">$E$10*(1-$E$11)*$E$8*(1+$E$12+$E$13)^(B18-1)</f>
        <v>37769.77526784</v>
      </c>
      <c r="E18" s="29" t="n">
        <f aca="false">C18+D18</f>
        <v>72456.30357504</v>
      </c>
      <c r="F18" s="34" t="s">
        <v>22</v>
      </c>
    </row>
    <row r="19" customFormat="false" ht="15" hidden="false" customHeight="false" outlineLevel="0" collapsed="false">
      <c r="B19" s="30" t="n">
        <v>4</v>
      </c>
      <c r="C19" s="31" t="n">
        <f aca="false">$E$10*$E$11*$E$7*(1+$E$12+$E$13)^(B19-1)</f>
        <v>35102.7666468864</v>
      </c>
      <c r="D19" s="31" t="n">
        <f aca="false">$E$10*(1-$E$11)*$E$8*(1+$E$12+$E$13)^(B19-1)</f>
        <v>38223.0125710541</v>
      </c>
      <c r="E19" s="32" t="n">
        <f aca="false">C19+D19</f>
        <v>73325.7792179405</v>
      </c>
      <c r="F19" s="33"/>
    </row>
    <row r="20" customFormat="false" ht="15" hidden="false" customHeight="false" outlineLevel="0" collapsed="false">
      <c r="B20" s="27" t="n">
        <v>5</v>
      </c>
      <c r="C20" s="28" t="n">
        <f aca="false">$E$10*$E$11*$E$7*(1+$E$12+$E$13)^(B20-1)</f>
        <v>35523.999846649</v>
      </c>
      <c r="D20" s="28" t="n">
        <f aca="false">$E$10*(1-$E$11)*$E$8*(1+$E$12+$E$13)^(B20-1)</f>
        <v>38681.6887219067</v>
      </c>
      <c r="E20" s="29" t="n">
        <f aca="false">C20+D20</f>
        <v>74205.6885685558</v>
      </c>
      <c r="F20" s="34" t="s">
        <v>23</v>
      </c>
    </row>
    <row r="21" customFormat="false" ht="15" hidden="false" customHeight="false" outlineLevel="0" collapsed="false">
      <c r="B21" s="30" t="n">
        <v>6</v>
      </c>
      <c r="C21" s="31" t="n">
        <f aca="false">$E$10*$E$11*$E$7*(1+$E$12+$E$13)^(B21-1)</f>
        <v>35950.2878448088</v>
      </c>
      <c r="D21" s="31" t="n">
        <f aca="false">$E$10*(1-$E$11)*$E$8*(1+$E$12+$E$13)^(B21-1)</f>
        <v>39145.8689865696</v>
      </c>
      <c r="E21" s="32" t="n">
        <f aca="false">C21+D21</f>
        <v>75096.1568313784</v>
      </c>
      <c r="F21" s="33"/>
    </row>
    <row r="22" customFormat="false" ht="15" hidden="false" customHeight="false" outlineLevel="0" collapsed="false">
      <c r="B22" s="27" t="n">
        <v>7</v>
      </c>
      <c r="C22" s="28" t="n">
        <f aca="false">$E$10*$E$11*$E$7*(1+$E$12+$E$13)^(B22-1)</f>
        <v>36381.6912989465</v>
      </c>
      <c r="D22" s="28" t="n">
        <f aca="false">$E$10*(1-$E$11)*$E$8*(1+$E$12+$E$13)^(B22-1)</f>
        <v>39615.6194144084</v>
      </c>
      <c r="E22" s="29" t="n">
        <f aca="false">C22+D22</f>
        <v>75997.310713355</v>
      </c>
      <c r="F22" s="34"/>
    </row>
    <row r="23" customFormat="false" ht="15" hidden="false" customHeight="false" outlineLevel="0" collapsed="false">
      <c r="B23" s="30" t="n">
        <v>8</v>
      </c>
      <c r="C23" s="31" t="n">
        <f aca="false">$E$10*$E$11*$E$7*(1+$E$12+$E$13)^(B23-1)</f>
        <v>36818.2715945339</v>
      </c>
      <c r="D23" s="31" t="n">
        <f aca="false">$E$10*(1-$E$11)*$E$8*(1+$E$12+$E$13)^(B23-1)</f>
        <v>40091.0068473813</v>
      </c>
      <c r="E23" s="32" t="n">
        <f aca="false">C23+D23</f>
        <v>76909.2784419152</v>
      </c>
      <c r="F23" s="33"/>
    </row>
    <row r="24" customFormat="false" ht="15" hidden="false" customHeight="false" outlineLevel="0" collapsed="false">
      <c r="B24" s="27" t="n">
        <v>9</v>
      </c>
      <c r="C24" s="28" t="n">
        <f aca="false">$E$10*$E$11*$E$7*(1+$E$12+$E$13)^(B24-1)</f>
        <v>37260.0908536683</v>
      </c>
      <c r="D24" s="28" t="n">
        <f aca="false">$E$10*(1-$E$11)*$E$8*(1+$E$12+$E$13)^(B24-1)</f>
        <v>40572.0989295499</v>
      </c>
      <c r="E24" s="29" t="n">
        <f aca="false">C24+D24</f>
        <v>77832.1897832182</v>
      </c>
      <c r="F24" s="34"/>
    </row>
    <row r="25" customFormat="false" ht="15" hidden="false" customHeight="false" outlineLevel="0" collapsed="false">
      <c r="B25" s="30" t="n">
        <v>10</v>
      </c>
      <c r="C25" s="31" t="n">
        <f aca="false">$E$10*$E$11*$E$7*(1+$E$12+$E$13)^(B25-1)</f>
        <v>37707.2119439123</v>
      </c>
      <c r="D25" s="31" t="n">
        <f aca="false">$E$10*(1-$E$11)*$E$8*(1+$E$12+$E$13)^(B25-1)</f>
        <v>41058.9641167045</v>
      </c>
      <c r="E25" s="32" t="n">
        <f aca="false">C25+D25</f>
        <v>78766.1760606168</v>
      </c>
      <c r="F25" s="33" t="s">
        <v>23</v>
      </c>
    </row>
    <row r="26" customFormat="false" ht="15" hidden="false" customHeight="false" outlineLevel="0" collapsed="false">
      <c r="B26" s="27" t="n">
        <v>11</v>
      </c>
      <c r="C26" s="28" t="n">
        <f aca="false">$E$10*$E$11*$E$7*(1+$E$12+$E$13)^(B26-1)</f>
        <v>38159.6984872393</v>
      </c>
      <c r="D26" s="28" t="n">
        <f aca="false">$E$10*(1-$E$11)*$E$8*(1+$E$12+$E$13)^(B26-1)</f>
        <v>41551.671686105</v>
      </c>
      <c r="E26" s="29" t="n">
        <f aca="false">C26+D26</f>
        <v>79711.3701733442</v>
      </c>
      <c r="F26" s="34"/>
    </row>
    <row r="27" customFormat="false" ht="15" hidden="false" customHeight="false" outlineLevel="0" collapsed="false">
      <c r="B27" s="30" t="n">
        <v>12</v>
      </c>
      <c r="C27" s="31" t="n">
        <f aca="false">$E$10*$E$11*$E$7*(1+$E$12+$E$13)^(B27-1)</f>
        <v>38617.6148690861</v>
      </c>
      <c r="D27" s="31" t="n">
        <f aca="false">$E$10*(1-$E$11)*$E$8*(1+$E$12+$E$13)^(B27-1)</f>
        <v>42050.2917463382</v>
      </c>
      <c r="E27" s="32" t="n">
        <f aca="false">C27+D27</f>
        <v>80667.9066154244</v>
      </c>
      <c r="F27" s="33"/>
    </row>
    <row r="28" customFormat="false" ht="15" hidden="false" customHeight="false" outlineLevel="0" collapsed="false">
      <c r="B28" s="27" t="n">
        <v>13</v>
      </c>
      <c r="C28" s="28" t="n">
        <f aca="false">$E$10*$E$11*$E$7*(1+$E$12+$E$13)^(B28-1)</f>
        <v>39081.0262475152</v>
      </c>
      <c r="D28" s="28" t="n">
        <f aca="false">$E$10*(1-$E$11)*$E$8*(1+$E$12+$E$13)^(B28-1)</f>
        <v>42554.8952472943</v>
      </c>
      <c r="E28" s="29" t="n">
        <f aca="false">C28+D28</f>
        <v>81635.9214948095</v>
      </c>
      <c r="F28" s="34"/>
    </row>
    <row r="29" customFormat="false" ht="15" hidden="false" customHeight="false" outlineLevel="0" collapsed="false">
      <c r="B29" s="30" t="n">
        <v>14</v>
      </c>
      <c r="C29" s="31" t="n">
        <f aca="false">$E$10*$E$11*$E$7*(1+$E$12+$E$13)^(B29-1)</f>
        <v>39549.9985624854</v>
      </c>
      <c r="D29" s="31" t="n">
        <f aca="false">$E$10*(1-$E$11)*$E$8*(1+$E$12+$E$13)^(B29-1)</f>
        <v>43065.5539902618</v>
      </c>
      <c r="E29" s="32" t="n">
        <f aca="false">C29+D29</f>
        <v>82615.5525527472</v>
      </c>
      <c r="F29" s="33"/>
    </row>
    <row r="30" customFormat="false" ht="15" hidden="false" customHeight="false" outlineLevel="0" collapsed="false">
      <c r="B30" s="27" t="n">
        <v>15</v>
      </c>
      <c r="C30" s="28" t="n">
        <f aca="false">$E$10*$E$11*$E$7*(1+$E$12+$E$13)^(B30-1)</f>
        <v>40024.5985452352</v>
      </c>
      <c r="D30" s="28" t="n">
        <f aca="false">$E$10*(1-$E$11)*$E$8*(1+$E$12+$E$13)^(B30-1)</f>
        <v>43582.340638145</v>
      </c>
      <c r="E30" s="29" t="n">
        <f aca="false">C30+D30</f>
        <v>83606.9391833802</v>
      </c>
      <c r="F30" s="34" t="s">
        <v>23</v>
      </c>
    </row>
    <row r="31" customFormat="false" ht="15" hidden="false" customHeight="false" outlineLevel="0" collapsed="false">
      <c r="B31" s="30" t="n">
        <v>16</v>
      </c>
      <c r="C31" s="31" t="n">
        <f aca="false">$E$10*$E$11*$E$7*(1+$E$12+$E$13)^(B31-1)</f>
        <v>40504.893727778</v>
      </c>
      <c r="D31" s="31" t="n">
        <f aca="false">$E$10*(1-$E$11)*$E$8*(1+$E$12+$E$13)^(B31-1)</f>
        <v>44105.3287258027</v>
      </c>
      <c r="E31" s="32" t="n">
        <f aca="false">C31+D31</f>
        <v>84610.2224535807</v>
      </c>
      <c r="F31" s="33"/>
    </row>
    <row r="32" customFormat="false" ht="15" hidden="false" customHeight="false" outlineLevel="0" collapsed="false">
      <c r="B32" s="27" t="n">
        <v>17</v>
      </c>
      <c r="C32" s="28" t="n">
        <f aca="false">$E$10*$E$11*$E$7*(1+$E$12+$E$13)^(B32-1)</f>
        <v>40990.9524525113</v>
      </c>
      <c r="D32" s="28" t="n">
        <f aca="false">$E$10*(1-$E$11)*$E$8*(1+$E$12+$E$13)^(B32-1)</f>
        <v>44634.5926705123</v>
      </c>
      <c r="E32" s="29" t="n">
        <f aca="false">C32+D32</f>
        <v>85625.5451230237</v>
      </c>
      <c r="F32" s="34"/>
    </row>
    <row r="33" customFormat="false" ht="15" hidden="false" customHeight="false" outlineLevel="0" collapsed="false">
      <c r="B33" s="30" t="n">
        <v>18</v>
      </c>
      <c r="C33" s="31" t="n">
        <f aca="false">$E$10*$E$11*$E$7*(1+$E$12+$E$13)^(B33-1)</f>
        <v>41482.8438819415</v>
      </c>
      <c r="D33" s="31" t="n">
        <f aca="false">$E$10*(1-$E$11)*$E$8*(1+$E$12+$E$13)^(B33-1)</f>
        <v>45170.2077825585</v>
      </c>
      <c r="E33" s="32" t="n">
        <f aca="false">C33+D33</f>
        <v>86653.0516645</v>
      </c>
      <c r="F33" s="33"/>
    </row>
    <row r="34" customFormat="false" ht="15" hidden="false" customHeight="false" outlineLevel="0" collapsed="false">
      <c r="B34" s="27" t="n">
        <v>19</v>
      </c>
      <c r="C34" s="28" t="n">
        <f aca="false">$E$10*$E$11*$E$7*(1+$E$12+$E$13)^(B34-1)</f>
        <v>41980.6380085248</v>
      </c>
      <c r="D34" s="28" t="n">
        <f aca="false">$E$10*(1-$E$11)*$E$8*(1+$E$12+$E$13)^(B34-1)</f>
        <v>45712.2502759492</v>
      </c>
      <c r="E34" s="29" t="n">
        <f aca="false">C34+D34</f>
        <v>87692.888284474</v>
      </c>
      <c r="F34" s="34"/>
    </row>
    <row r="35" customFormat="false" ht="15" hidden="false" customHeight="false" outlineLevel="0" collapsed="false">
      <c r="B35" s="30" t="n">
        <v>20</v>
      </c>
      <c r="C35" s="31" t="n">
        <f aca="false">$E$10*$E$11*$E$7*(1+$E$12+$E$13)^(B35-1)</f>
        <v>42484.4056646271</v>
      </c>
      <c r="D35" s="31" t="n">
        <f aca="false">$E$10*(1-$E$11)*$E$8*(1+$E$12+$E$13)^(B35-1)</f>
        <v>46260.7972792606</v>
      </c>
      <c r="E35" s="32" t="n">
        <f aca="false">C35+D35</f>
        <v>88745.2029438876</v>
      </c>
      <c r="F35" s="33" t="s">
        <v>23</v>
      </c>
    </row>
    <row r="36" customFormat="false" ht="15" hidden="false" customHeight="false" outlineLevel="0" collapsed="false">
      <c r="B36" s="27" t="n">
        <v>21</v>
      </c>
      <c r="C36" s="28" t="n">
        <f aca="false">$E$10*$E$11*$E$7*(1+$E$12+$E$13)^(B36-1)</f>
        <v>42994.2185326026</v>
      </c>
      <c r="D36" s="28" t="n">
        <f aca="false">$E$10*(1-$E$11)*$E$8*(1+$E$12+$E$13)^(B36-1)</f>
        <v>46815.9268466117</v>
      </c>
      <c r="E36" s="29" t="n">
        <f aca="false">C36+D36</f>
        <v>89810.1453792143</v>
      </c>
      <c r="F36" s="34" t="s">
        <v>24</v>
      </c>
    </row>
    <row r="37" customFormat="false" ht="15" hidden="false" customHeight="false" outlineLevel="0" collapsed="false">
      <c r="B37" s="30" t="n">
        <v>22</v>
      </c>
      <c r="C37" s="31" t="n">
        <f aca="false">$E$10*$E$11*$E$7*(1+$E$12+$E$13)^(B37-1)</f>
        <v>43510.1491549938</v>
      </c>
      <c r="D37" s="31" t="n">
        <f aca="false">$E$10*(1-$E$11)*$E$8*(1+$E$12+$E$13)^(B37-1)</f>
        <v>47377.717968771</v>
      </c>
      <c r="E37" s="32" t="n">
        <f aca="false">C37+D37</f>
        <v>90887.8671237649</v>
      </c>
      <c r="F37" s="33"/>
    </row>
    <row r="38" customFormat="false" ht="15" hidden="false" customHeight="false" outlineLevel="0" collapsed="false">
      <c r="B38" s="27" t="n">
        <v>23</v>
      </c>
      <c r="C38" s="28" t="n">
        <f aca="false">$E$10*$E$11*$E$7*(1+$E$12+$E$13)^(B38-1)</f>
        <v>44032.2709448538</v>
      </c>
      <c r="D38" s="28" t="n">
        <f aca="false">$E$10*(1-$E$11)*$E$8*(1+$E$12+$E$13)^(B38-1)</f>
        <v>47946.2505843963</v>
      </c>
      <c r="E38" s="29" t="n">
        <f aca="false">C38+D38</f>
        <v>91978.5215292501</v>
      </c>
      <c r="F38" s="34"/>
    </row>
    <row r="39" customFormat="false" ht="15" hidden="false" customHeight="false" outlineLevel="0" collapsed="false">
      <c r="B39" s="30" t="n">
        <v>24</v>
      </c>
      <c r="C39" s="31" t="n">
        <f aca="false">$E$10*$E$11*$E$7*(1+$E$12+$E$13)^(B39-1)</f>
        <v>44560.658196192</v>
      </c>
      <c r="D39" s="31" t="n">
        <f aca="false">$E$10*(1-$E$11)*$E$8*(1+$E$12+$E$13)^(B39-1)</f>
        <v>48521.6055914091</v>
      </c>
      <c r="E39" s="32" t="n">
        <f aca="false">C39+D39</f>
        <v>93082.2637876011</v>
      </c>
      <c r="F39" s="33"/>
    </row>
    <row r="40" customFormat="false" ht="15" hidden="false" customHeight="false" outlineLevel="0" collapsed="false">
      <c r="B40" s="27" t="n">
        <v>25</v>
      </c>
      <c r="C40" s="28" t="n">
        <f aca="false">$E$10*$E$11*$E$7*(1+$E$12+$E$13)^(B40-1)</f>
        <v>45095.3860945463</v>
      </c>
      <c r="D40" s="28" t="n">
        <f aca="false">$E$10*(1-$E$11)*$E$8*(1+$E$12+$E$13)^(B40-1)</f>
        <v>49103.864858506</v>
      </c>
      <c r="E40" s="29" t="n">
        <f aca="false">C40+D40</f>
        <v>94199.2509530523</v>
      </c>
      <c r="F40" s="34" t="s">
        <v>25</v>
      </c>
    </row>
    <row r="41" customFormat="false" ht="18.75" hidden="false" customHeight="false" outlineLevel="0" collapsed="false">
      <c r="B41" s="35" t="s">
        <v>26</v>
      </c>
      <c r="C41" s="35"/>
      <c r="D41" s="35"/>
      <c r="E41" s="36" t="n">
        <f aca="false">SUM(E16:E40)</f>
        <v>2048456.83037407</v>
      </c>
      <c r="F41" s="37" t="s">
        <v>5</v>
      </c>
    </row>
    <row r="42" customFormat="false" ht="19.5" hidden="false" customHeight="false" outlineLevel="0" collapsed="false">
      <c r="B42" s="38" t="s">
        <v>27</v>
      </c>
      <c r="C42" s="38"/>
      <c r="D42" s="38"/>
      <c r="E42" s="39" t="n">
        <f aca="false">E6/(SUM(E16:E23)/8)</f>
        <v>8.29765003801217</v>
      </c>
      <c r="F42" s="40" t="s">
        <v>28</v>
      </c>
    </row>
    <row r="43" customFormat="false" ht="15.75" hidden="false" customHeight="false" outlineLevel="0" collapsed="false"/>
  </sheetData>
  <mergeCells count="10">
    <mergeCell ref="B5:D5"/>
    <mergeCell ref="B6:D6"/>
    <mergeCell ref="B7:D7"/>
    <mergeCell ref="B8:D8"/>
    <mergeCell ref="B10:D10"/>
    <mergeCell ref="B11:D11"/>
    <mergeCell ref="B12:D12"/>
    <mergeCell ref="B13:D13"/>
    <mergeCell ref="B41:D41"/>
    <mergeCell ref="B42:D42"/>
  </mergeCells>
  <dataValidations count="3">
    <dataValidation allowBlank="true" errorStyle="stop" operator="between" showDropDown="false" showErrorMessage="true" showInputMessage="true" sqref="E11" type="list">
      <formula1>Vstupy!$B$2:$B$11</formula1>
      <formula2>0</formula2>
    </dataValidation>
    <dataValidation allowBlank="true" errorStyle="stop" operator="between" showDropDown="false" showErrorMessage="true" showInputMessage="true" sqref="E12" type="list">
      <formula1>Vstupy!$C$2:$C$6</formula1>
      <formula2>0</formula2>
    </dataValidation>
    <dataValidation allowBlank="true" errorStyle="stop" operator="between" showDropDown="false" showErrorMessage="true" showInputMessage="true" sqref="E13" type="list">
      <formula1>Vstupy!$D$2:$D$11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false" hidden="false" outlineLevel="0" max="1" min="1" style="6" width="9.13"/>
    <col collapsed="false" customWidth="true" hidden="false" outlineLevel="0" max="4" min="2" style="6" width="21.29"/>
    <col collapsed="false" customWidth="false" hidden="false" outlineLevel="0" max="1024" min="5" style="6" width="9.13"/>
  </cols>
  <sheetData>
    <row r="1" customFormat="false" ht="15" hidden="false" customHeight="false" outlineLevel="0" collapsed="false">
      <c r="B1" s="6" t="s">
        <v>29</v>
      </c>
      <c r="C1" s="6" t="s">
        <v>30</v>
      </c>
      <c r="D1" s="6" t="s">
        <v>31</v>
      </c>
    </row>
    <row r="2" customFormat="false" ht="15" hidden="false" customHeight="false" outlineLevel="0" collapsed="false">
      <c r="B2" s="41" t="n">
        <v>0.1</v>
      </c>
      <c r="C2" s="42" t="n">
        <v>0</v>
      </c>
      <c r="D2" s="41" t="n">
        <v>0.01</v>
      </c>
    </row>
    <row r="3" customFormat="false" ht="15" hidden="false" customHeight="false" outlineLevel="0" collapsed="false">
      <c r="B3" s="41" t="n">
        <v>0.2</v>
      </c>
      <c r="C3" s="42" t="n">
        <v>-0.002</v>
      </c>
      <c r="D3" s="41" t="n">
        <v>0.02</v>
      </c>
    </row>
    <row r="4" customFormat="false" ht="15" hidden="false" customHeight="false" outlineLevel="0" collapsed="false">
      <c r="B4" s="41" t="n">
        <v>0.3</v>
      </c>
      <c r="C4" s="42" t="n">
        <v>-0.004</v>
      </c>
      <c r="D4" s="41" t="n">
        <v>0.03</v>
      </c>
    </row>
    <row r="5" customFormat="false" ht="15" hidden="false" customHeight="false" outlineLevel="0" collapsed="false">
      <c r="B5" s="41" t="n">
        <v>0.4</v>
      </c>
      <c r="C5" s="42" t="n">
        <v>-0.006</v>
      </c>
      <c r="D5" s="41" t="n">
        <v>0.04</v>
      </c>
    </row>
    <row r="6" customFormat="false" ht="15" hidden="false" customHeight="false" outlineLevel="0" collapsed="false">
      <c r="B6" s="41" t="n">
        <v>0.5</v>
      </c>
      <c r="C6" s="42" t="n">
        <v>-0.008</v>
      </c>
      <c r="D6" s="41" t="n">
        <v>0.05</v>
      </c>
    </row>
    <row r="7" customFormat="false" ht="15" hidden="false" customHeight="false" outlineLevel="0" collapsed="false">
      <c r="B7" s="41" t="n">
        <v>0.6</v>
      </c>
      <c r="D7" s="41" t="n">
        <v>0.06</v>
      </c>
    </row>
    <row r="8" customFormat="false" ht="15" hidden="false" customHeight="false" outlineLevel="0" collapsed="false">
      <c r="B8" s="41" t="n">
        <v>0.7</v>
      </c>
      <c r="D8" s="41" t="n">
        <v>0.07</v>
      </c>
    </row>
    <row r="9" customFormat="false" ht="15" hidden="false" customHeight="false" outlineLevel="0" collapsed="false">
      <c r="B9" s="41" t="n">
        <v>0.8</v>
      </c>
      <c r="D9" s="41" t="n">
        <v>0.08</v>
      </c>
    </row>
    <row r="10" customFormat="false" ht="15" hidden="false" customHeight="false" outlineLevel="0" collapsed="false">
      <c r="B10" s="41" t="n">
        <v>0.9</v>
      </c>
      <c r="D10" s="41" t="n">
        <v>0.09</v>
      </c>
    </row>
    <row r="11" customFormat="false" ht="15" hidden="false" customHeight="false" outlineLevel="0" collapsed="false">
      <c r="B11" s="41" t="n">
        <v>1</v>
      </c>
      <c r="D11" s="41" t="n">
        <v>0.1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LibreOffice/7.2.2.2$MacOSX_X86_64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2022-09-27T20:39:40Z</dcterms:created>
  <dc:creator>mikro</dc:creator>
  <dc:description/>
  <dc:language>cs-CZ</dc:language>
  <cp:lastModifiedBy/>
  <dcterms:modified xsi:type="dcterms:W3CDTF">2022-10-04T08:22:31Z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